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C-innovation\Work\Deep Dive\Oaknorth\Final\"/>
    </mc:Choice>
  </mc:AlternateContent>
  <xr:revisionPtr revIDLastSave="0" documentId="13_ncr:1_{8B4F1BC7-14A7-4A36-8A74-AB755B5A98B6}" xr6:coauthVersionLast="47" xr6:coauthVersionMax="47" xr10:uidLastSave="{00000000-0000-0000-0000-000000000000}"/>
  <bookViews>
    <workbookView xWindow="-120" yWindow="-120" windowWidth="20730" windowHeight="11160" xr2:uid="{4A947400-960E-4C40-A52F-6BB4D64781D3}"/>
  </bookViews>
  <sheets>
    <sheet name="OakNorth Key Data Financial" sheetId="17" r:id="rId1"/>
    <sheet name="OakNorth Regulator" sheetId="18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1" i="17" l="1"/>
  <c r="H70" i="17"/>
  <c r="H69" i="17"/>
  <c r="H68" i="17"/>
  <c r="H67" i="17"/>
  <c r="H66" i="17"/>
  <c r="H65" i="17"/>
  <c r="D30" i="17"/>
  <c r="D29" i="17"/>
  <c r="D28" i="17"/>
  <c r="D27" i="17"/>
  <c r="D26" i="17"/>
  <c r="E29" i="17"/>
  <c r="D12" i="17"/>
  <c r="D13" i="17" s="1"/>
  <c r="D14" i="17" s="1"/>
  <c r="D15" i="17" s="1"/>
  <c r="D16" i="17" s="1"/>
  <c r="D17" i="17" s="1"/>
  <c r="D18" i="17" s="1"/>
  <c r="D19" i="17" s="1"/>
  <c r="C14" i="17"/>
  <c r="C12" i="17"/>
</calcChain>
</file>

<file path=xl/sharedStrings.xml><?xml version="1.0" encoding="utf-8"?>
<sst xmlns="http://schemas.openxmlformats.org/spreadsheetml/2006/main" count="77" uniqueCount="70">
  <si>
    <t>Financial Year</t>
  </si>
  <si>
    <t>-</t>
  </si>
  <si>
    <t>Net Interest Income</t>
  </si>
  <si>
    <t>Interest Income</t>
  </si>
  <si>
    <t>Total Interest Income</t>
  </si>
  <si>
    <t>Loans and Advances to Customers</t>
  </si>
  <si>
    <t>Loan Book Measures</t>
  </si>
  <si>
    <t>Loan Book Tenure Distribution</t>
  </si>
  <si>
    <t>Stage 2</t>
  </si>
  <si>
    <t>Gross loans and advances</t>
  </si>
  <si>
    <t>Loans and Advances to Central Bank</t>
  </si>
  <si>
    <t>Investment securities at FVOCI</t>
  </si>
  <si>
    <t>Exposure to credit risk in the loan book, ECL provisions and Staging</t>
  </si>
  <si>
    <t>Key Financial Data</t>
  </si>
  <si>
    <t>31 March 2022 to 31 March 2023</t>
  </si>
  <si>
    <t>Funding and Valuation</t>
  </si>
  <si>
    <t>Valuation ($Bn )</t>
  </si>
  <si>
    <t>Revenue &amp; Profit / Loss</t>
  </si>
  <si>
    <t>Revenue Streams</t>
  </si>
  <si>
    <t>Millions (£)</t>
  </si>
  <si>
    <t>Fees and Commision</t>
  </si>
  <si>
    <t>Total Revenue 2022</t>
  </si>
  <si>
    <t>Income Breakdown</t>
  </si>
  <si>
    <t>2021 (million £ )</t>
  </si>
  <si>
    <t>2022( million £)</t>
  </si>
  <si>
    <t>Total Customer deposit  (million £ )</t>
  </si>
  <si>
    <t>Notice and Fixed term deposit   (million £ )</t>
  </si>
  <si>
    <t>Easy access deposit  (million £ )</t>
  </si>
  <si>
    <t>Deposits</t>
  </si>
  <si>
    <t>Loans &amp; Advances to customers (million £ )</t>
  </si>
  <si>
    <t>Cash And balance in Central Banks(million £ )</t>
  </si>
  <si>
    <t>Loans &amp; Advances to banks(million £ )</t>
  </si>
  <si>
    <t>Debt securities(million £ )</t>
  </si>
  <si>
    <t>Total (million £ )</t>
  </si>
  <si>
    <t>Total Facilities (£Billion)</t>
  </si>
  <si>
    <t>Unit Economics</t>
  </si>
  <si>
    <t>Net Income per Customer  (£)</t>
  </si>
  <si>
    <t>Operating Costs per Customer (£)</t>
  </si>
  <si>
    <t>Admin Expense per Customer  (£)</t>
  </si>
  <si>
    <t>Staff Costs per customer  (£)</t>
  </si>
  <si>
    <t>Number of Savings Customers</t>
  </si>
  <si>
    <t>Country</t>
  </si>
  <si>
    <t>Registration Date</t>
  </si>
  <si>
    <t>Name</t>
  </si>
  <si>
    <t>Permission to:</t>
  </si>
  <si>
    <t>UK</t>
  </si>
  <si>
    <t>Revenue (million £ )</t>
  </si>
  <si>
    <t>Costs (million £ )</t>
  </si>
  <si>
    <t>Profit/Loss (million £ )</t>
  </si>
  <si>
    <t>Funding raised by year (million £ )</t>
  </si>
  <si>
    <t>Accumulated funding (million £ )</t>
  </si>
  <si>
    <t>Authorised</t>
  </si>
  <si>
    <t xml:space="preserve">Prudential Regulation Authority (PRA) </t>
  </si>
  <si>
    <t>OakNorth Bank Plc</t>
  </si>
  <si>
    <t>Regulators</t>
  </si>
  <si>
    <t>Prudential Regulation Authority (PRA)   Financial Conduct Authority (FCA)</t>
  </si>
  <si>
    <t>Financial Services Register number</t>
  </si>
  <si>
    <t> Registered Office</t>
  </si>
  <si>
    <t>57 Broadwick Street, London W1F 9QS</t>
  </si>
  <si>
    <t xml:space="preserve">Stage 1  </t>
  </si>
  <si>
    <t>2022</t>
  </si>
  <si>
    <t xml:space="preserve"> Within three months (million £ )</t>
  </si>
  <si>
    <t>Over three months but less than one year (million £ )</t>
  </si>
  <si>
    <t>Over one year but less than five years (million £ )</t>
  </si>
  <si>
    <t>Over five years (million £ )</t>
  </si>
  <si>
    <t>On balance  sheet- Loans and advances at amortised cost (million £ )</t>
  </si>
  <si>
    <t>Allowance for ECL(million £ )</t>
  </si>
  <si>
    <t xml:space="preserve">Stage 3 </t>
  </si>
  <si>
    <t xml:space="preserve">Total </t>
  </si>
  <si>
    <t xml:space="preserve">Total Net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</si>
</sst>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4" formatCode="_(&quot;$&quot;* #,##0.00_);_(&quot;$&quot;* \(#,##0.00\);_(&quot;$&quot;* &quot;-&quot;??_);_(@_)"/>
    <numFmt numFmtId="167" formatCode="[$£-809]#,##0"/>
    <numFmt numFmtId="171" formatCode="_-&quot;$&quot;\ * #,##0.00_-;\-&quot;$&quot;\ * #,##0.00_-;_-&quot;$&quot;\ * &quot;-&quot;??_-;_-@_-"/>
    <numFmt numFmtId="177" formatCode="[$£-809]#,##0.00"/>
    <numFmt numFmtId="181" formatCode="d/m/yyyy"/>
    <numFmt numFmtId="189" formatCode="#,##0.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0"/>
      <color theme="1"/>
      <name val="Poppins"/>
    </font>
    <font>
      <sz val="11"/>
      <color theme="1"/>
      <name val="Poppins"/>
    </font>
    <font>
      <sz val="11"/>
      <color rgb="FF222A35"/>
      <name val="Calibri"/>
      <scheme val="minor"/>
    </font>
    <font>
      <b/>
      <sz val="16"/>
      <color rgb="FF222A35"/>
      <name val="Libre Franklin"/>
    </font>
    <font>
      <sz val="11"/>
      <color theme="1"/>
      <name val="Libre Franklin"/>
    </font>
    <font>
      <b/>
      <sz val="11"/>
      <color theme="1"/>
      <name val="Libre Franklin"/>
    </font>
    <font>
      <b/>
      <sz val="11"/>
      <color rgb="FF222A35"/>
      <name val="Libre Franklin"/>
    </font>
    <font>
      <sz val="10"/>
      <color rgb="FF000000"/>
      <name val="Helvetica Neue"/>
    </font>
    <font>
      <b/>
      <sz val="18"/>
      <color theme="1"/>
      <name val="Poppins"/>
    </font>
    <font>
      <sz val="12"/>
      <color theme="1"/>
      <name val="Poppins"/>
    </font>
    <font>
      <b/>
      <sz val="11"/>
      <color theme="1"/>
      <name val="Poppins"/>
    </font>
    <font>
      <b/>
      <sz val="11"/>
      <color rgb="FF222A35"/>
      <name val="Poppins"/>
    </font>
    <font>
      <b/>
      <sz val="12"/>
      <color rgb="FF222A35"/>
      <name val="Poppins"/>
    </font>
    <font>
      <sz val="10"/>
      <color theme="1"/>
      <name val="Poppins"/>
    </font>
    <font>
      <sz val="11"/>
      <color rgb="FF222A35"/>
      <name val="Poppins"/>
    </font>
    <font>
      <sz val="11"/>
      <name val="Poppins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2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4" fillId="0" borderId="0">
      <alignment vertical="center" wrapText="1"/>
    </xf>
    <xf numFmtId="9" fontId="7" fillId="0" borderId="0" applyFont="0" applyFill="0" applyBorder="0" applyAlignment="0" applyProtection="0"/>
    <xf numFmtId="171" fontId="7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1" applyAlignment="1">
      <alignment vertical="center" wrapText="1"/>
    </xf>
    <xf numFmtId="0" fontId="3" fillId="0" borderId="0" xfId="0" applyFont="1"/>
    <xf numFmtId="0" fontId="13" fillId="0" borderId="0" xfId="0" applyFont="1"/>
    <xf numFmtId="0" fontId="6" fillId="0" borderId="0" xfId="0" applyFont="1"/>
    <xf numFmtId="0" fontId="14" fillId="0" borderId="0" xfId="0" applyFont="1"/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6" fillId="0" borderId="0" xfId="1" applyFont="1" applyBorder="1"/>
    <xf numFmtId="0" fontId="1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9" fontId="1" fillId="0" borderId="0" xfId="7" applyFont="1" applyAlignment="1">
      <alignment horizontal="left" vertical="center" wrapText="1"/>
    </xf>
    <xf numFmtId="177" fontId="10" fillId="0" borderId="0" xfId="0" applyNumberFormat="1" applyFont="1" applyAlignment="1">
      <alignment horizontal="left" vertical="center"/>
    </xf>
    <xf numFmtId="0" fontId="0" fillId="0" borderId="0" xfId="0" applyFill="1" applyBorder="1"/>
    <xf numFmtId="0" fontId="15" fillId="0" borderId="0" xfId="0" applyFont="1" applyFill="1" applyBorder="1"/>
    <xf numFmtId="0" fontId="18" fillId="0" borderId="0" xfId="1" applyFont="1" applyFill="1" applyBorder="1"/>
    <xf numFmtId="0" fontId="1" fillId="0" borderId="0" xfId="0" applyFont="1"/>
    <xf numFmtId="3" fontId="1" fillId="0" borderId="0" xfId="5" applyNumberFormat="1" applyFont="1" applyFill="1" applyBorder="1" applyAlignment="1">
      <alignment horizontal="right" vertical="center" wrapText="1"/>
    </xf>
    <xf numFmtId="3" fontId="1" fillId="0" borderId="0" xfId="1" applyNumberFormat="1" applyFont="1" applyFill="1" applyBorder="1" applyAlignment="1">
      <alignment horizontal="right" vertical="center"/>
    </xf>
    <xf numFmtId="3" fontId="1" fillId="0" borderId="0" xfId="1" applyNumberFormat="1" applyFont="1" applyFill="1" applyBorder="1" applyAlignment="1">
      <alignment horizontal="right" vertical="center" wrapText="1"/>
    </xf>
    <xf numFmtId="3" fontId="6" fillId="0" borderId="0" xfId="5" applyNumberFormat="1" applyFont="1" applyFill="1" applyBorder="1" applyAlignment="1">
      <alignment horizontal="right" vertical="center" wrapText="1"/>
    </xf>
    <xf numFmtId="3" fontId="15" fillId="0" borderId="0" xfId="5" applyNumberFormat="1" applyFont="1" applyFill="1" applyBorder="1" applyAlignment="1">
      <alignment horizontal="right" vertical="center" wrapText="1"/>
    </xf>
    <xf numFmtId="167" fontId="12" fillId="0" borderId="0" xfId="0" applyNumberFormat="1" applyFont="1" applyAlignment="1">
      <alignment horizontal="left" vertical="center" wrapText="1"/>
    </xf>
    <xf numFmtId="3" fontId="5" fillId="0" borderId="0" xfId="5" applyNumberFormat="1" applyFont="1" applyFill="1" applyBorder="1" applyAlignment="1">
      <alignment horizontal="right" vertical="center" wrapText="1"/>
    </xf>
    <xf numFmtId="0" fontId="18" fillId="0" borderId="0" xfId="0" applyFont="1" applyFill="1" applyBorder="1"/>
    <xf numFmtId="3" fontId="6" fillId="0" borderId="0" xfId="1" applyNumberFormat="1" applyFont="1" applyFill="1" applyBorder="1" applyAlignment="1">
      <alignment horizontal="right" vertical="center"/>
    </xf>
    <xf numFmtId="4" fontId="6" fillId="0" borderId="0" xfId="5" applyNumberFormat="1" applyFont="1" applyFill="1" applyBorder="1" applyAlignment="1">
      <alignment horizontal="right" vertical="center" wrapText="1"/>
    </xf>
    <xf numFmtId="189" fontId="6" fillId="0" borderId="0" xfId="5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49" fontId="6" fillId="0" borderId="0" xfId="5" applyNumberFormat="1" applyFont="1" applyFill="1" applyBorder="1" applyAlignment="1">
      <alignment horizontal="center" vertical="center" wrapText="1"/>
    </xf>
    <xf numFmtId="3" fontId="15" fillId="0" borderId="0" xfId="1" applyNumberFormat="1" applyFont="1" applyFill="1" applyBorder="1"/>
    <xf numFmtId="0" fontId="9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181" fontId="19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horizontal="center" vertical="center" readingOrder="1"/>
    </xf>
    <xf numFmtId="0" fontId="20" fillId="0" borderId="0" xfId="0" applyFont="1" applyAlignment="1">
      <alignment horizontal="center" vertical="center" wrapText="1" readingOrder="1"/>
    </xf>
    <xf numFmtId="0" fontId="6" fillId="0" borderId="0" xfId="0" applyFont="1" applyAlignment="1">
      <alignment horizontal="center" vertical="center" wrapText="1"/>
    </xf>
    <xf numFmtId="0" fontId="18" fillId="0" borderId="0" xfId="1" applyFont="1" applyFill="1" applyBorder="1" applyAlignment="1">
      <alignment horizontal="right"/>
    </xf>
    <xf numFmtId="0" fontId="15" fillId="0" borderId="0" xfId="0" applyFont="1" applyAlignment="1">
      <alignment horizontal="right" vertical="center"/>
    </xf>
    <xf numFmtId="3" fontId="6" fillId="0" borderId="0" xfId="5" applyNumberFormat="1" applyFont="1" applyFill="1" applyBorder="1" applyAlignment="1">
      <alignment horizontal="center" vertical="center" wrapText="1"/>
    </xf>
  </cellXfs>
  <cellStyles count="12">
    <cellStyle name="Currency 2" xfId="5" xr:uid="{C1E08725-3E6E-4206-9C0A-4B37A0E31D74}"/>
    <cellStyle name="Currency 3" xfId="6" xr:uid="{B92E8661-0CC8-4CFA-89F1-68538B4C3946}"/>
    <cellStyle name="Currency 4" xfId="11" xr:uid="{82B5AB02-9670-4D9C-A1E1-E9A82B1C9D17}"/>
    <cellStyle name="Normal" xfId="0" builtinId="0"/>
    <cellStyle name="Normal 2" xfId="1" xr:uid="{0958F9C7-64A0-4DE8-AC3C-008BD23EF43F}"/>
    <cellStyle name="Normal 2 2" xfId="4" xr:uid="{3840D4C3-BB68-4980-8422-4B94DB7789EC}"/>
    <cellStyle name="Normal 3" xfId="8" xr:uid="{9AEB19B5-6605-4E9D-ACA6-009DDB2FC040}"/>
    <cellStyle name="Normal 3 2" xfId="9" xr:uid="{51689A7C-E021-4FD7-A0D7-497EBFC1D546}"/>
    <cellStyle name="Normal 5" xfId="3" xr:uid="{F1295D40-EEFC-4D93-B7C2-B336C219B98F}"/>
    <cellStyle name="Percent" xfId="7" builtinId="5"/>
    <cellStyle name="Percent 2" xfId="2" xr:uid="{A1B4F138-BBDA-45FD-A72E-107149D36642}"/>
    <cellStyle name="Percent 3" xfId="10" xr:uid="{517DAD83-FFAA-4603-B1C3-B23429BBA019}"/>
  </cellStyles>
  <dxfs count="2">
    <dxf>
      <fill>
        <patternFill patternType="solid">
          <fgColor rgb="FFD6DCE4"/>
          <bgColor rgb="FFD6DCE4"/>
        </patternFill>
      </fill>
    </dxf>
    <dxf>
      <fill>
        <patternFill patternType="solid">
          <fgColor rgb="FFD6DCE4"/>
          <bgColor rgb="FFD6DCE4"/>
        </patternFill>
      </fill>
    </dxf>
  </dxfs>
  <tableStyles count="2" defaultTableStyle="TableStyleMedium2" defaultPivotStyle="PivotStyleLight16">
    <tableStyle name="Chart Data Hidden-style" pivot="0" count="1" xr9:uid="{4E66A517-8A93-4D70-A848-0B9BABD58F41}">
      <tableStyleElement type="firstRowStripe" dxfId="1"/>
    </tableStyle>
    <tableStyle name="Chart Data Hidden-style 2" pivot="0" count="1" xr9:uid="{6BC2EA6C-A1C6-4F3E-9C6B-49044C72F371}">
      <tableStyleElement type="first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466975" cy="67627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4797E016-9BF3-45B2-A617-FDA2EF7A1DA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466975" cy="67627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104775</xdr:colOff>
      <xdr:row>3</xdr:row>
      <xdr:rowOff>316981</xdr:rowOff>
    </xdr:from>
    <xdr:to>
      <xdr:col>0</xdr:col>
      <xdr:colOff>2571750</xdr:colOff>
      <xdr:row>7</xdr:row>
      <xdr:rowOff>24880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96D9C4A-216F-A9E5-6B46-AECD2C8974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775" y="888481"/>
          <a:ext cx="2466975" cy="8223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609975" cy="1000125"/>
    <xdr:pic>
      <xdr:nvPicPr>
        <xdr:cNvPr id="2" name="image1.png">
          <a:extLst>
            <a:ext uri="{FF2B5EF4-FFF2-40B4-BE49-F238E27FC236}">
              <a16:creationId xmlns:a16="http://schemas.microsoft.com/office/drawing/2014/main" id="{8F33B359-035E-40D1-8D0B-E198DF8D49C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609975" cy="100012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0</xdr:colOff>
      <xdr:row>5</xdr:row>
      <xdr:rowOff>123825</xdr:rowOff>
    </xdr:from>
    <xdr:to>
      <xdr:col>1</xdr:col>
      <xdr:colOff>1009650</xdr:colOff>
      <xdr:row>9</xdr:row>
      <xdr:rowOff>107949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96D9C4A-216F-A9E5-6B46-AECD2C8974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076325"/>
          <a:ext cx="2238375" cy="7461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43E52-6DA6-45D3-A4C4-E1DFEA544019}">
  <dimension ref="A4:I93"/>
  <sheetViews>
    <sheetView tabSelected="1" topLeftCell="A87" workbookViewId="0">
      <selection activeCell="C82" sqref="C82"/>
    </sheetView>
  </sheetViews>
  <sheetFormatPr defaultRowHeight="15"/>
  <cols>
    <col min="1" max="1" width="62" customWidth="1"/>
    <col min="2" max="2" width="0.42578125" customWidth="1"/>
    <col min="3" max="3" width="37.42578125" customWidth="1"/>
    <col min="4" max="4" width="39.140625" customWidth="1"/>
    <col min="5" max="5" width="36.5703125" customWidth="1"/>
    <col min="6" max="6" width="35.85546875" customWidth="1"/>
    <col min="7" max="7" width="38.7109375" customWidth="1"/>
    <col min="8" max="8" width="25.85546875" customWidth="1"/>
  </cols>
  <sheetData>
    <row r="4" spans="1:5" ht="34.5">
      <c r="B4" s="3" t="s">
        <v>13</v>
      </c>
      <c r="C4" s="16"/>
    </row>
    <row r="5" spans="1:5" ht="23.25">
      <c r="B5" s="5" t="s">
        <v>14</v>
      </c>
      <c r="C5" s="16"/>
    </row>
    <row r="9" spans="1:5" ht="23.25">
      <c r="A9" s="14" t="s">
        <v>15</v>
      </c>
    </row>
    <row r="11" spans="1:5" ht="26.25" customHeight="1">
      <c r="A11" s="7" t="s">
        <v>0</v>
      </c>
      <c r="C11" s="11" t="s">
        <v>49</v>
      </c>
      <c r="D11" s="11" t="s">
        <v>50</v>
      </c>
      <c r="E11" s="12" t="s">
        <v>16</v>
      </c>
    </row>
    <row r="12" spans="1:5" ht="21.75">
      <c r="A12" s="13">
        <v>2015</v>
      </c>
      <c r="B12" s="4"/>
      <c r="C12" s="4">
        <f>23+66</f>
        <v>89</v>
      </c>
      <c r="D12" s="4">
        <f>C12</f>
        <v>89</v>
      </c>
      <c r="E12" s="4"/>
    </row>
    <row r="13" spans="1:5" ht="21.75">
      <c r="A13" s="13">
        <v>2016</v>
      </c>
      <c r="B13" s="4"/>
      <c r="C13" s="4">
        <v>0</v>
      </c>
      <c r="D13" s="4">
        <f>D12+C13</f>
        <v>89</v>
      </c>
      <c r="E13" s="4"/>
    </row>
    <row r="14" spans="1:5" ht="21.75">
      <c r="A14" s="13">
        <v>2017</v>
      </c>
      <c r="B14" s="4"/>
      <c r="C14" s="4">
        <f>154+90+28</f>
        <v>272</v>
      </c>
      <c r="D14" s="4">
        <f t="shared" ref="D14:D19" si="0">D13+C14</f>
        <v>361</v>
      </c>
      <c r="E14" s="4">
        <v>0.94</v>
      </c>
    </row>
    <row r="15" spans="1:5" ht="21.75">
      <c r="A15" s="13">
        <v>2018</v>
      </c>
      <c r="B15" s="4"/>
      <c r="C15" s="4">
        <v>86</v>
      </c>
      <c r="D15" s="4">
        <f t="shared" si="0"/>
        <v>447</v>
      </c>
      <c r="E15" s="4">
        <v>2</v>
      </c>
    </row>
    <row r="16" spans="1:5" ht="21.75">
      <c r="A16" s="13">
        <v>2019</v>
      </c>
      <c r="B16" s="4"/>
      <c r="C16" s="4">
        <v>378</v>
      </c>
      <c r="D16" s="4">
        <f t="shared" si="0"/>
        <v>825</v>
      </c>
      <c r="E16" s="4">
        <v>2.5</v>
      </c>
    </row>
    <row r="17" spans="1:5" ht="21.75">
      <c r="A17" s="13">
        <v>2020</v>
      </c>
      <c r="B17" s="4"/>
      <c r="C17" s="4">
        <v>22</v>
      </c>
      <c r="D17" s="4">
        <f t="shared" si="0"/>
        <v>847</v>
      </c>
      <c r="E17" s="4">
        <v>5</v>
      </c>
    </row>
    <row r="18" spans="1:5" ht="21.75">
      <c r="A18" s="13">
        <v>2021</v>
      </c>
      <c r="B18" s="4"/>
      <c r="C18" s="4">
        <v>29</v>
      </c>
      <c r="D18" s="4">
        <f t="shared" si="0"/>
        <v>876</v>
      </c>
      <c r="E18" s="4"/>
    </row>
    <row r="19" spans="1:5" ht="21.75">
      <c r="A19" s="13">
        <v>2022</v>
      </c>
      <c r="B19" s="4"/>
      <c r="C19" s="4">
        <v>0</v>
      </c>
      <c r="D19" s="4">
        <f t="shared" si="0"/>
        <v>876</v>
      </c>
      <c r="E19" s="4">
        <v>5</v>
      </c>
    </row>
    <row r="21" spans="1:5" ht="26.25">
      <c r="A21" s="6" t="s">
        <v>17</v>
      </c>
      <c r="B21" s="15"/>
      <c r="C21" s="15"/>
      <c r="D21" s="15"/>
    </row>
    <row r="22" spans="1:5">
      <c r="A22" s="15"/>
      <c r="B22" s="15"/>
      <c r="C22" s="15"/>
      <c r="D22" s="15"/>
    </row>
    <row r="23" spans="1:5" ht="19.5">
      <c r="A23" s="7" t="s">
        <v>0</v>
      </c>
      <c r="C23" s="9" t="s">
        <v>46</v>
      </c>
      <c r="D23" s="9" t="s">
        <v>47</v>
      </c>
      <c r="E23" s="9" t="s">
        <v>48</v>
      </c>
    </row>
    <row r="24" spans="1:5" ht="21.75">
      <c r="A24" s="13">
        <v>2015</v>
      </c>
      <c r="B24" s="22"/>
      <c r="C24" s="23">
        <v>160</v>
      </c>
      <c r="D24" s="24">
        <v>2360</v>
      </c>
      <c r="E24" s="24">
        <v>-2287</v>
      </c>
    </row>
    <row r="25" spans="1:5" ht="21.75">
      <c r="A25" s="13">
        <v>2016</v>
      </c>
      <c r="B25" s="22"/>
      <c r="C25" s="23">
        <v>7667</v>
      </c>
      <c r="D25" s="24">
        <v>8349</v>
      </c>
      <c r="E25" s="24">
        <v>-2421</v>
      </c>
    </row>
    <row r="26" spans="1:5" ht="21.75">
      <c r="A26" s="13">
        <v>2017</v>
      </c>
      <c r="B26" s="22"/>
      <c r="C26" s="23">
        <v>28271</v>
      </c>
      <c r="D26" s="24">
        <f>15291</f>
        <v>15291</v>
      </c>
      <c r="E26" s="24">
        <v>9474</v>
      </c>
    </row>
    <row r="27" spans="1:5" ht="21.75">
      <c r="A27" s="13">
        <v>2018</v>
      </c>
      <c r="B27" s="22"/>
      <c r="C27" s="23">
        <v>60078</v>
      </c>
      <c r="D27" s="25">
        <f>21117</f>
        <v>21117</v>
      </c>
      <c r="E27" s="25">
        <v>28271</v>
      </c>
    </row>
    <row r="28" spans="1:5" ht="21.75">
      <c r="A28" s="13">
        <v>2019</v>
      </c>
      <c r="B28" s="22"/>
      <c r="C28" s="23">
        <v>104341</v>
      </c>
      <c r="D28" s="25">
        <f>32098</f>
        <v>32098</v>
      </c>
      <c r="E28" s="25">
        <v>49976</v>
      </c>
    </row>
    <row r="29" spans="1:5" ht="21.75">
      <c r="A29" s="13">
        <v>2020</v>
      </c>
      <c r="B29" s="22"/>
      <c r="C29" s="23">
        <v>140116</v>
      </c>
      <c r="D29" s="24">
        <f>39512</f>
        <v>39512</v>
      </c>
      <c r="E29" s="23">
        <f>58534</f>
        <v>58534</v>
      </c>
    </row>
    <row r="30" spans="1:5" ht="21.75">
      <c r="A30" s="13">
        <v>2021</v>
      </c>
      <c r="B30" s="22"/>
      <c r="C30" s="23">
        <v>176190</v>
      </c>
      <c r="D30" s="24">
        <f>44385</f>
        <v>44385</v>
      </c>
      <c r="E30" s="25">
        <v>100392</v>
      </c>
    </row>
    <row r="31" spans="1:5" ht="21.75">
      <c r="A31" s="13">
        <v>2022</v>
      </c>
      <c r="B31" s="22"/>
      <c r="C31" s="23">
        <v>221090</v>
      </c>
      <c r="D31" s="24">
        <v>57105</v>
      </c>
      <c r="E31" s="25">
        <v>113259</v>
      </c>
    </row>
    <row r="34" spans="1:4" ht="26.25">
      <c r="A34" s="6" t="s">
        <v>18</v>
      </c>
      <c r="B34" s="17"/>
    </row>
    <row r="35" spans="1:4">
      <c r="A35" s="15"/>
      <c r="B35" s="15"/>
    </row>
    <row r="36" spans="1:4" ht="19.5">
      <c r="A36" s="7"/>
      <c r="C36" s="9" t="s">
        <v>19</v>
      </c>
    </row>
    <row r="37" spans="1:4" ht="21.75">
      <c r="A37" s="26" t="s">
        <v>3</v>
      </c>
      <c r="B37" s="28"/>
      <c r="C37" s="26">
        <v>200669</v>
      </c>
    </row>
    <row r="38" spans="1:4" ht="21.75">
      <c r="A38" s="26" t="s">
        <v>20</v>
      </c>
      <c r="B38" s="28"/>
      <c r="C38" s="26">
        <v>20421</v>
      </c>
    </row>
    <row r="39" spans="1:4" ht="21.75">
      <c r="A39" s="46" t="s">
        <v>21</v>
      </c>
      <c r="B39" s="28"/>
      <c r="C39" s="29">
        <v>221090</v>
      </c>
    </row>
    <row r="40" spans="1:4" ht="19.5">
      <c r="B40" s="18"/>
    </row>
    <row r="42" spans="1:4" ht="26.25">
      <c r="A42" s="6" t="s">
        <v>22</v>
      </c>
    </row>
    <row r="43" spans="1:4" ht="37.5" customHeight="1">
      <c r="A43" s="8" t="s">
        <v>3</v>
      </c>
      <c r="B43" s="19"/>
      <c r="C43" s="35" t="s">
        <v>23</v>
      </c>
      <c r="D43" s="35" t="s">
        <v>24</v>
      </c>
    </row>
    <row r="44" spans="1:4" ht="19.5">
      <c r="A44" s="21"/>
      <c r="B44" s="30"/>
      <c r="C44" s="21"/>
      <c r="D44" s="21"/>
    </row>
    <row r="45" spans="1:4" ht="21.75">
      <c r="A45" s="26" t="s">
        <v>11</v>
      </c>
      <c r="B45" s="30"/>
      <c r="C45" s="26">
        <v>150</v>
      </c>
      <c r="D45" s="31">
        <v>2060</v>
      </c>
    </row>
    <row r="46" spans="1:4" ht="21.75">
      <c r="A46" s="26" t="s">
        <v>10</v>
      </c>
      <c r="B46" s="30"/>
      <c r="C46" s="26">
        <v>470</v>
      </c>
      <c r="D46" s="31">
        <v>11083</v>
      </c>
    </row>
    <row r="47" spans="1:4" ht="21.75">
      <c r="A47" s="26" t="s">
        <v>5</v>
      </c>
      <c r="B47" s="30"/>
      <c r="C47" s="26">
        <v>187920</v>
      </c>
      <c r="D47" s="31">
        <v>235462</v>
      </c>
    </row>
    <row r="48" spans="1:4" ht="21.75">
      <c r="A48" s="46" t="s">
        <v>4</v>
      </c>
      <c r="B48" s="20"/>
      <c r="C48" s="37">
        <v>188540</v>
      </c>
      <c r="D48" s="37">
        <v>248605</v>
      </c>
    </row>
    <row r="49" spans="1:9" ht="21.75">
      <c r="A49" s="46" t="s">
        <v>2</v>
      </c>
      <c r="B49" s="20"/>
      <c r="C49" s="37">
        <v>162688</v>
      </c>
      <c r="D49" s="37">
        <v>200669</v>
      </c>
    </row>
    <row r="50" spans="1:9">
      <c r="A50" s="19"/>
      <c r="B50" s="19"/>
      <c r="C50" s="19"/>
      <c r="D50" s="19"/>
    </row>
    <row r="51" spans="1:9" ht="19.5">
      <c r="A51" s="8" t="s">
        <v>28</v>
      </c>
    </row>
    <row r="52" spans="1:9" ht="39">
      <c r="C52" s="35" t="s">
        <v>25</v>
      </c>
      <c r="D52" s="35" t="s">
        <v>26</v>
      </c>
      <c r="E52" s="35" t="s">
        <v>27</v>
      </c>
    </row>
    <row r="53" spans="1:9" ht="21.75">
      <c r="A53" s="13">
        <v>2015</v>
      </c>
      <c r="B53" s="22"/>
      <c r="C53" s="26">
        <v>10939</v>
      </c>
      <c r="D53" s="31">
        <v>10939</v>
      </c>
      <c r="E53" s="13"/>
    </row>
    <row r="54" spans="1:9" ht="21.75">
      <c r="A54" s="13">
        <v>2016</v>
      </c>
      <c r="B54" s="22"/>
      <c r="C54" s="26">
        <v>202397</v>
      </c>
      <c r="D54" s="31">
        <v>202224</v>
      </c>
      <c r="E54" s="13">
        <v>173</v>
      </c>
    </row>
    <row r="55" spans="1:9" ht="21.75">
      <c r="A55" s="13">
        <v>2017</v>
      </c>
      <c r="B55" s="22"/>
      <c r="C55" s="26">
        <v>497105</v>
      </c>
      <c r="D55" s="31">
        <v>486939</v>
      </c>
      <c r="E55" s="13">
        <v>10166</v>
      </c>
    </row>
    <row r="56" spans="1:9" ht="21.75">
      <c r="A56" s="13">
        <v>2018</v>
      </c>
      <c r="B56" s="22"/>
      <c r="C56" s="26">
        <v>1185860</v>
      </c>
      <c r="D56" s="31">
        <v>1141018</v>
      </c>
      <c r="E56" s="13">
        <v>44842</v>
      </c>
    </row>
    <row r="57" spans="1:9" ht="21.75">
      <c r="A57" s="13">
        <v>2019</v>
      </c>
      <c r="B57" s="22"/>
      <c r="C57" s="26">
        <v>1986639</v>
      </c>
      <c r="D57" s="31">
        <v>1377838</v>
      </c>
      <c r="E57" s="13">
        <v>608801</v>
      </c>
    </row>
    <row r="58" spans="1:9" ht="21.75">
      <c r="A58" s="13">
        <v>2020</v>
      </c>
      <c r="B58" s="22"/>
      <c r="C58" s="26">
        <v>2313628</v>
      </c>
      <c r="D58" s="31">
        <v>1439877</v>
      </c>
      <c r="E58" s="13">
        <v>873751</v>
      </c>
    </row>
    <row r="59" spans="1:9" ht="21.75">
      <c r="A59" s="13">
        <v>2021</v>
      </c>
      <c r="B59" s="22"/>
      <c r="C59" s="26">
        <v>2643603</v>
      </c>
      <c r="D59" s="31">
        <v>1553984</v>
      </c>
      <c r="E59" s="13">
        <v>1089619</v>
      </c>
    </row>
    <row r="60" spans="1:9" ht="21.75">
      <c r="A60" s="13">
        <v>2022</v>
      </c>
      <c r="B60" s="22"/>
      <c r="C60" s="26">
        <v>3613260</v>
      </c>
      <c r="D60" s="31">
        <v>2447205</v>
      </c>
      <c r="E60" s="13">
        <v>1166055</v>
      </c>
    </row>
    <row r="61" spans="1:9" ht="21.75">
      <c r="A61" s="13"/>
      <c r="B61" s="22"/>
      <c r="C61" s="23"/>
      <c r="D61" s="24"/>
      <c r="E61" s="13"/>
    </row>
    <row r="62" spans="1:9" ht="19.5">
      <c r="A62" s="8" t="s">
        <v>6</v>
      </c>
    </row>
    <row r="63" spans="1:9" ht="29.25" customHeight="1">
      <c r="C63" s="35" t="s">
        <v>34</v>
      </c>
      <c r="D63" s="35" t="s">
        <v>29</v>
      </c>
      <c r="E63" s="35" t="s">
        <v>30</v>
      </c>
      <c r="F63" s="35" t="s">
        <v>31</v>
      </c>
      <c r="G63" s="35" t="s">
        <v>32</v>
      </c>
      <c r="H63" s="35" t="s">
        <v>33</v>
      </c>
      <c r="I63" s="8"/>
    </row>
    <row r="64" spans="1:9" ht="21.75">
      <c r="A64" s="13">
        <v>2015</v>
      </c>
      <c r="C64" s="26" t="s">
        <v>1</v>
      </c>
      <c r="D64" s="26" t="s">
        <v>1</v>
      </c>
      <c r="E64" s="26" t="s">
        <v>1</v>
      </c>
      <c r="F64" s="31">
        <v>21571</v>
      </c>
      <c r="G64" s="26" t="s">
        <v>1</v>
      </c>
      <c r="H64" s="31" t="s">
        <v>1</v>
      </c>
    </row>
    <row r="65" spans="1:8" ht="21.75">
      <c r="A65" s="13">
        <v>2016</v>
      </c>
      <c r="C65" s="26" t="s">
        <v>1</v>
      </c>
      <c r="D65" s="26">
        <v>226445</v>
      </c>
      <c r="E65" s="26">
        <v>51175</v>
      </c>
      <c r="F65" s="31">
        <v>9161</v>
      </c>
      <c r="G65" s="26">
        <v>500</v>
      </c>
      <c r="H65" s="31">
        <f>SUM(E65:G65)</f>
        <v>60836</v>
      </c>
    </row>
    <row r="66" spans="1:8" ht="21.75">
      <c r="A66" s="13">
        <v>2017</v>
      </c>
      <c r="C66" s="33">
        <v>0.9</v>
      </c>
      <c r="D66" s="26">
        <v>608474</v>
      </c>
      <c r="E66" s="26">
        <v>148376</v>
      </c>
      <c r="F66" s="31">
        <v>5362</v>
      </c>
      <c r="G66" s="26">
        <v>2139</v>
      </c>
      <c r="H66" s="31">
        <f t="shared" ref="H66:H70" si="1">SUM(E66:G66)</f>
        <v>155877</v>
      </c>
    </row>
    <row r="67" spans="1:8" ht="21.75">
      <c r="A67" s="13">
        <v>2018</v>
      </c>
      <c r="C67" s="33">
        <v>2.2000000000000002</v>
      </c>
      <c r="D67" s="26">
        <v>1297937</v>
      </c>
      <c r="E67" s="26">
        <v>356881</v>
      </c>
      <c r="F67" s="31">
        <v>6394</v>
      </c>
      <c r="G67" s="26">
        <v>104420</v>
      </c>
      <c r="H67" s="31">
        <f t="shared" si="1"/>
        <v>467695</v>
      </c>
    </row>
    <row r="68" spans="1:8" ht="21.75">
      <c r="A68" s="13">
        <v>2019</v>
      </c>
      <c r="C68" s="33">
        <v>3.1</v>
      </c>
      <c r="D68" s="26">
        <v>2062985</v>
      </c>
      <c r="E68" s="26">
        <v>540035</v>
      </c>
      <c r="F68" s="31">
        <v>11298</v>
      </c>
      <c r="G68" s="26">
        <v>105337</v>
      </c>
      <c r="H68" s="31">
        <f t="shared" si="1"/>
        <v>656670</v>
      </c>
    </row>
    <row r="69" spans="1:8" ht="21.75">
      <c r="A69" s="13">
        <v>2020</v>
      </c>
      <c r="C69" s="33">
        <v>3.524</v>
      </c>
      <c r="D69" s="26">
        <v>2492249</v>
      </c>
      <c r="E69" s="26">
        <v>469459</v>
      </c>
      <c r="F69" s="31">
        <v>11532</v>
      </c>
      <c r="G69" s="26">
        <v>131053</v>
      </c>
      <c r="H69" s="31">
        <f t="shared" si="1"/>
        <v>612044</v>
      </c>
    </row>
    <row r="70" spans="1:8" ht="21.75">
      <c r="A70" s="13">
        <v>2021</v>
      </c>
      <c r="C70" s="33">
        <v>4.2240000000000002</v>
      </c>
      <c r="D70" s="26">
        <v>2886305</v>
      </c>
      <c r="E70" s="26">
        <v>446374</v>
      </c>
      <c r="F70" s="31">
        <v>30019</v>
      </c>
      <c r="G70" s="26">
        <v>191849</v>
      </c>
      <c r="H70" s="31">
        <f t="shared" si="1"/>
        <v>668242</v>
      </c>
    </row>
    <row r="71" spans="1:8" ht="21.75">
      <c r="A71" s="13">
        <v>2022</v>
      </c>
      <c r="C71" s="33">
        <v>4.5979999999999999</v>
      </c>
      <c r="D71" s="26">
        <v>3127493</v>
      </c>
      <c r="E71" s="26">
        <v>1235711</v>
      </c>
      <c r="F71" s="31">
        <v>42127</v>
      </c>
      <c r="G71" s="26">
        <v>204005</v>
      </c>
      <c r="H71" s="31">
        <f>SUM(E71:G71)</f>
        <v>1481843</v>
      </c>
    </row>
    <row r="74" spans="1:8" ht="39">
      <c r="A74" s="34" t="s">
        <v>12</v>
      </c>
      <c r="C74" s="36" t="s">
        <v>60</v>
      </c>
      <c r="D74" s="36"/>
      <c r="E74" s="36"/>
      <c r="F74" s="36"/>
      <c r="G74" s="36"/>
    </row>
    <row r="75" spans="1:8" ht="19.5">
      <c r="C75" s="35" t="s">
        <v>59</v>
      </c>
      <c r="D75" s="35" t="s">
        <v>8</v>
      </c>
      <c r="E75" s="35" t="s">
        <v>67</v>
      </c>
      <c r="F75" s="35" t="s">
        <v>68</v>
      </c>
      <c r="G75" s="35" t="s">
        <v>69</v>
      </c>
    </row>
    <row r="76" spans="1:8" ht="21.75">
      <c r="A76" s="45" t="s">
        <v>65</v>
      </c>
      <c r="C76" s="26">
        <v>2990755</v>
      </c>
      <c r="D76" s="26">
        <v>64825</v>
      </c>
      <c r="E76" s="26">
        <v>95415</v>
      </c>
      <c r="F76" s="26">
        <v>3150995</v>
      </c>
      <c r="G76" s="26"/>
    </row>
    <row r="77" spans="1:8" ht="21.75">
      <c r="A77" s="45" t="s">
        <v>66</v>
      </c>
      <c r="C77" s="26">
        <v>13311</v>
      </c>
      <c r="D77" s="26">
        <v>2507</v>
      </c>
      <c r="E77" s="26">
        <v>7684</v>
      </c>
      <c r="F77" s="26">
        <v>23502</v>
      </c>
      <c r="G77" s="26"/>
    </row>
    <row r="78" spans="1:8" ht="21.75">
      <c r="C78" s="26"/>
      <c r="D78" s="26"/>
      <c r="E78" s="26"/>
      <c r="F78" s="26">
        <v>3174498.0808416652</v>
      </c>
      <c r="G78" s="47">
        <v>3127493</v>
      </c>
    </row>
    <row r="79" spans="1:8" ht="21.75">
      <c r="C79" s="33"/>
      <c r="D79" s="26"/>
      <c r="E79" s="33"/>
      <c r="F79" s="26"/>
      <c r="G79" s="33"/>
    </row>
    <row r="80" spans="1:8" ht="19.5">
      <c r="A80" s="34" t="s">
        <v>7</v>
      </c>
    </row>
    <row r="81" spans="1:7" ht="19.5">
      <c r="C81" s="35">
        <v>2021</v>
      </c>
      <c r="D81" s="35">
        <v>2022</v>
      </c>
    </row>
    <row r="82" spans="1:7" ht="21.75">
      <c r="A82" s="45" t="s">
        <v>61</v>
      </c>
      <c r="C82" s="26">
        <v>489869</v>
      </c>
      <c r="D82" s="26">
        <v>340468</v>
      </c>
    </row>
    <row r="83" spans="1:7" ht="21.75">
      <c r="A83" s="45" t="s">
        <v>62</v>
      </c>
      <c r="C83" s="26">
        <v>765746</v>
      </c>
      <c r="D83" s="26">
        <v>1067076</v>
      </c>
    </row>
    <row r="84" spans="1:7" ht="21.75">
      <c r="A84" s="45" t="s">
        <v>63</v>
      </c>
      <c r="C84" s="26">
        <v>1610558</v>
      </c>
      <c r="D84" s="26">
        <v>1715016</v>
      </c>
    </row>
    <row r="85" spans="1:7" ht="21.75">
      <c r="A85" s="45" t="s">
        <v>64</v>
      </c>
      <c r="C85" s="26">
        <v>49143</v>
      </c>
      <c r="D85" s="26">
        <v>28892</v>
      </c>
    </row>
    <row r="86" spans="1:7" ht="21.75">
      <c r="A86" s="46" t="s">
        <v>9</v>
      </c>
      <c r="B86" s="2"/>
      <c r="C86" s="27">
        <v>2915316</v>
      </c>
      <c r="D86" s="27">
        <v>3151452</v>
      </c>
    </row>
    <row r="87" spans="1:7" ht="21.75">
      <c r="A87" s="46"/>
      <c r="C87" s="26"/>
      <c r="D87" s="26"/>
    </row>
    <row r="88" spans="1:7" ht="26.25">
      <c r="A88" s="6" t="s">
        <v>35</v>
      </c>
    </row>
    <row r="89" spans="1:7" ht="20.25" customHeight="1">
      <c r="A89" s="1"/>
      <c r="C89" s="35" t="s">
        <v>36</v>
      </c>
      <c r="D89" s="35" t="s">
        <v>37</v>
      </c>
      <c r="E89" s="35" t="s">
        <v>38</v>
      </c>
      <c r="F89" s="35" t="s">
        <v>39</v>
      </c>
      <c r="G89" s="35" t="s">
        <v>40</v>
      </c>
    </row>
    <row r="90" spans="1:7" ht="21.75">
      <c r="A90" s="13">
        <v>2020</v>
      </c>
      <c r="C90" s="32">
        <v>42.430769230769229</v>
      </c>
      <c r="D90" s="32">
        <v>367.84117647058821</v>
      </c>
      <c r="E90" s="32">
        <v>232.42352941176472</v>
      </c>
      <c r="F90" s="32">
        <v>116.4235294117647</v>
      </c>
      <c r="G90" s="26">
        <v>170000</v>
      </c>
    </row>
    <row r="91" spans="1:7" ht="21.75">
      <c r="A91" s="13">
        <v>2021</v>
      </c>
      <c r="C91" s="32">
        <v>45.60233644859813</v>
      </c>
      <c r="D91" s="32">
        <v>249.40119760479041</v>
      </c>
      <c r="E91" s="32">
        <v>265.77844311377248</v>
      </c>
      <c r="F91" s="32">
        <v>135.89221556886227</v>
      </c>
      <c r="G91" s="26">
        <v>167000</v>
      </c>
    </row>
    <row r="92" spans="1:7" ht="21.75">
      <c r="A92" s="13">
        <v>2022</v>
      </c>
      <c r="C92" s="32">
        <v>62.68866666666667</v>
      </c>
      <c r="D92" s="32">
        <v>321.28037383177571</v>
      </c>
      <c r="E92" s="32">
        <v>266.84579439252337</v>
      </c>
      <c r="F92" s="32">
        <v>131.59345794392524</v>
      </c>
      <c r="G92" s="26">
        <v>214000</v>
      </c>
    </row>
    <row r="93" spans="1:7" ht="21.75">
      <c r="E93" s="32"/>
      <c r="F93" s="32"/>
    </row>
  </sheetData>
  <mergeCells count="1">
    <mergeCell ref="C74:G7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112AE-95C0-4BAD-B10B-F599A3DFFF05}">
  <dimension ref="A11:H13"/>
  <sheetViews>
    <sheetView workbookViewId="0">
      <selection activeCell="D15" sqref="D15"/>
    </sheetView>
  </sheetViews>
  <sheetFormatPr defaultRowHeight="15"/>
  <cols>
    <col min="1" max="1" width="18.42578125" customWidth="1"/>
    <col min="2" max="2" width="20.140625" customWidth="1"/>
    <col min="3" max="3" width="25.140625" customWidth="1"/>
    <col min="4" max="4" width="36" customWidth="1"/>
    <col min="5" max="5" width="44.5703125" customWidth="1"/>
    <col min="6" max="6" width="22.28515625" customWidth="1"/>
    <col min="7" max="7" width="38.42578125" customWidth="1"/>
    <col min="8" max="8" width="25.28515625" customWidth="1"/>
  </cols>
  <sheetData>
    <row r="11" spans="1:8" ht="32.25" customHeight="1">
      <c r="A11" s="10" t="s">
        <v>41</v>
      </c>
      <c r="B11" s="10" t="s">
        <v>42</v>
      </c>
      <c r="C11" s="10" t="s">
        <v>43</v>
      </c>
      <c r="D11" s="10" t="s">
        <v>51</v>
      </c>
      <c r="E11" s="10" t="s">
        <v>54</v>
      </c>
      <c r="F11" s="10" t="s">
        <v>44</v>
      </c>
      <c r="G11" s="10" t="s">
        <v>56</v>
      </c>
      <c r="H11" s="10" t="s">
        <v>57</v>
      </c>
    </row>
    <row r="12" spans="1:8" ht="38.25" customHeight="1">
      <c r="A12" s="40" t="s">
        <v>45</v>
      </c>
      <c r="B12" s="41">
        <v>42064</v>
      </c>
      <c r="C12" s="43" t="s">
        <v>53</v>
      </c>
      <c r="D12" s="43" t="s">
        <v>52</v>
      </c>
      <c r="E12" s="44" t="s">
        <v>55</v>
      </c>
      <c r="F12" s="38"/>
      <c r="G12" s="44">
        <v>629564</v>
      </c>
      <c r="H12" s="44" t="s">
        <v>58</v>
      </c>
    </row>
    <row r="13" spans="1:8" ht="21.75">
      <c r="A13" s="4"/>
      <c r="B13" s="4"/>
      <c r="C13" s="42"/>
      <c r="D13" s="42"/>
      <c r="E13" s="39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OakNorth Key Data Financial</vt:lpstr>
      <vt:lpstr>OakNorth Regulator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Ramya</dc:creator>
  <cp:lastModifiedBy>User</cp:lastModifiedBy>
  <dcterms:created xsi:type="dcterms:W3CDTF">2022-06-24T14:01:01Z</dcterms:created>
  <dcterms:modified xsi:type="dcterms:W3CDTF">2023-09-21T14:16:21Z</dcterms:modified>
</cp:coreProperties>
</file>